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9258AFB1-5206-4725-9E08-09D6FEACB23E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5" i="1" l="1"/>
  <c r="G85" i="1" s="1"/>
  <c r="C83" i="1"/>
  <c r="G83" i="1" s="1"/>
  <c r="C81" i="1"/>
  <c r="G81" i="1" s="1"/>
  <c r="C79" i="1"/>
  <c r="G79" i="1" s="1"/>
  <c r="C77" i="1"/>
  <c r="G77" i="1" s="1"/>
  <c r="E75" i="1"/>
  <c r="C75" i="1"/>
  <c r="G75" i="1" s="1"/>
  <c r="C71" i="1"/>
  <c r="G71" i="1" s="1"/>
  <c r="C69" i="1"/>
  <c r="G69" i="1" s="1"/>
  <c r="C67" i="1"/>
  <c r="G67" i="1" s="1"/>
  <c r="C65" i="1"/>
  <c r="G65" i="1" s="1"/>
  <c r="C63" i="1"/>
  <c r="G63" i="1" s="1"/>
  <c r="E61" i="1"/>
  <c r="C61" i="1"/>
  <c r="G61" i="1" s="1"/>
  <c r="C57" i="1"/>
  <c r="G57" i="1" s="1"/>
  <c r="C55" i="1"/>
  <c r="G55" i="1" s="1"/>
  <c r="C53" i="1"/>
  <c r="G53" i="1" s="1"/>
  <c r="C51" i="1"/>
  <c r="G51" i="1" s="1"/>
  <c r="C49" i="1"/>
  <c r="G49" i="1" s="1"/>
  <c r="E47" i="1"/>
  <c r="C47" i="1"/>
  <c r="G47" i="1" s="1"/>
  <c r="H47" i="1" s="1"/>
  <c r="C43" i="1"/>
  <c r="G43" i="1" s="1"/>
  <c r="H43" i="1" s="1"/>
  <c r="C41" i="1"/>
  <c r="G41" i="1" s="1"/>
  <c r="H41" i="1" s="1"/>
  <c r="C39" i="1"/>
  <c r="G39" i="1" s="1"/>
  <c r="H39" i="1" s="1"/>
  <c r="C37" i="1"/>
  <c r="G37" i="1" s="1"/>
  <c r="H37" i="1" s="1"/>
  <c r="C35" i="1"/>
  <c r="G35" i="1" s="1"/>
  <c r="H35" i="1" s="1"/>
  <c r="E33" i="1"/>
  <c r="C33" i="1"/>
  <c r="G33" i="1" s="1"/>
  <c r="H33" i="1" s="1"/>
  <c r="C29" i="1"/>
  <c r="G29" i="1" s="1"/>
  <c r="C27" i="1"/>
  <c r="G27" i="1" s="1"/>
  <c r="C25" i="1"/>
  <c r="G25" i="1" s="1"/>
  <c r="C23" i="1"/>
  <c r="G23" i="1" s="1"/>
  <c r="C21" i="1"/>
  <c r="G21" i="1" s="1"/>
  <c r="E19" i="1"/>
  <c r="C19" i="1"/>
  <c r="G19" i="1" s="1"/>
  <c r="E5" i="1"/>
  <c r="C15" i="1"/>
  <c r="G15" i="1" s="1"/>
  <c r="C13" i="1"/>
  <c r="G13" i="1" s="1"/>
  <c r="C11" i="1"/>
  <c r="G11" i="1" s="1"/>
  <c r="H11" i="1" s="1"/>
  <c r="C9" i="1"/>
  <c r="G9" i="1" s="1"/>
  <c r="C7" i="1"/>
  <c r="G7" i="1" s="1"/>
  <c r="C5" i="1"/>
  <c r="G5" i="1" s="1"/>
  <c r="H53" i="1" l="1"/>
  <c r="H15" i="1"/>
  <c r="H7" i="1"/>
  <c r="H9" i="1"/>
  <c r="H13" i="1"/>
  <c r="H5" i="1"/>
  <c r="H75" i="1"/>
  <c r="H77" i="1"/>
  <c r="H79" i="1"/>
  <c r="H81" i="1"/>
  <c r="H83" i="1"/>
  <c r="H85" i="1"/>
  <c r="H65" i="1"/>
  <c r="H69" i="1"/>
  <c r="H71" i="1"/>
  <c r="H63" i="1"/>
  <c r="H61" i="1"/>
  <c r="H67" i="1"/>
  <c r="H49" i="1"/>
  <c r="H51" i="1"/>
  <c r="H55" i="1"/>
  <c r="H57" i="1"/>
  <c r="J33" i="1"/>
  <c r="H25" i="1"/>
  <c r="H27" i="1"/>
  <c r="H29" i="1"/>
  <c r="H19" i="1"/>
  <c r="H21" i="1"/>
  <c r="H23" i="1"/>
  <c r="J47" i="1" l="1"/>
  <c r="J5" i="1"/>
  <c r="J75" i="1"/>
  <c r="J61" i="1"/>
  <c r="J19" i="1"/>
</calcChain>
</file>

<file path=xl/sharedStrings.xml><?xml version="1.0" encoding="utf-8"?>
<sst xmlns="http://schemas.openxmlformats.org/spreadsheetml/2006/main" count="202" uniqueCount="42">
  <si>
    <t>propagated error</t>
  </si>
  <si>
    <t>r_cm(m)</t>
  </si>
  <si>
    <t>M(kg)</t>
  </si>
  <si>
    <t>M incremented(kg)</t>
  </si>
  <si>
    <t>delta r_cm(m)</t>
  </si>
  <si>
    <t>r_cm incremented(m)</t>
  </si>
  <si>
    <t>Metal Pendulum Muzzle Speed (Period Method)</t>
  </si>
  <si>
    <t>NOTE:  this spreadsheet includes 6 calculations of muzzle speed given MOI (3 methods, 2 pendulums)</t>
  </si>
  <si>
    <t>ball mass m(kg)</t>
  </si>
  <si>
    <t>delta m (kg)</t>
  </si>
  <si>
    <t>m incremented(kg)</t>
  </si>
  <si>
    <t>r_c(m)</t>
  </si>
  <si>
    <t>r_c incremented(m)</t>
  </si>
  <si>
    <t>delta M(kg)</t>
  </si>
  <si>
    <t>delta r_c(m)</t>
  </si>
  <si>
    <t>I(kgm^2)</t>
  </si>
  <si>
    <t>delta I(kgm^2)</t>
  </si>
  <si>
    <t>I incremented(kgm^2)</t>
  </si>
  <si>
    <t>v_0 formula(m/s)</t>
  </si>
  <si>
    <t>m incremented value(m/s)</t>
  </si>
  <si>
    <t>r_c incremented value(m/s)</t>
  </si>
  <si>
    <t>I incremented value(m/s)</t>
  </si>
  <si>
    <t>M incremented value(m/s)</t>
  </si>
  <si>
    <t>delta v_m (m/s)</t>
  </si>
  <si>
    <t>delta v_r_c(m/s)</t>
  </si>
  <si>
    <t>delta v _M(m/s)</t>
  </si>
  <si>
    <t>delta v_I(m/s)</t>
  </si>
  <si>
    <t>r_cm incremented value(m/s)</t>
  </si>
  <si>
    <t>delta v_r_cm(m/s)</t>
  </si>
  <si>
    <t>theta_max (deg)</t>
  </si>
  <si>
    <t>delta theta_max (deg)</t>
  </si>
  <si>
    <t>theta_max incremented(deg)</t>
  </si>
  <si>
    <t>theta incremented value(m/s)</t>
  </si>
  <si>
    <t>delta v_thet(m/s)</t>
  </si>
  <si>
    <t>3D Print Pendulum Muzzle Speed (Period Method)</t>
  </si>
  <si>
    <t>Metal Pendulum Muzzle Speed (Rotation Method)</t>
  </si>
  <si>
    <t>3D Print Pendulum Muzzle Speed (Rotation Method)</t>
  </si>
  <si>
    <t>Metal Pendulum Muzzle Speed (Piecewise Method)</t>
  </si>
  <si>
    <t>note tentative, update delta I</t>
  </si>
  <si>
    <t>3D Print Pendulum Muzzle Speed (Piecewise Method)</t>
  </si>
  <si>
    <t>tentative update delta I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</si>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</sst>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00"/>
    <numFmt numFmtId="167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3" borderId="0" xfId="0" applyNumberFormat="1" applyFill="1"/>
    <xf numFmtId="0" fontId="0" fillId="3" borderId="0" xfId="0" applyFill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J85"/>
  <sheetViews>
    <sheetView tabSelected="1" workbookViewId="0"/>
  </sheetViews>
  <sheetFormatPr defaultRowHeight="14.4" x14ac:dyDescent="0.3"/>
  <cols>
    <col min="1" max="1" width="19.21875" style="3" customWidth="1"/>
    <col min="2" max="2" width="18.109375" customWidth="1"/>
    <col min="3" max="3" width="23.77734375" customWidth="1"/>
    <col min="4" max="4" width="1.5546875" style="4" customWidth="1"/>
    <col min="5" max="5" width="17.77734375" customWidth="1"/>
    <col min="6" max="6" width="1.6640625" style="4" customWidth="1"/>
    <col min="7" max="7" width="27.88671875" customWidth="1"/>
    <col min="8" max="8" width="18" customWidth="1"/>
    <col min="9" max="9" width="1.77734375" style="4" customWidth="1"/>
    <col min="10" max="10" width="26.77734375" customWidth="1"/>
  </cols>
  <sheetData>
    <row r="1" spans="1:10" x14ac:dyDescent="0.3">
      <c r="A1" s="3" t="s">
        <v>41</v>
      </c>
    </row>
    <row r="2" spans="1:10" x14ac:dyDescent="0.3">
      <c r="A2" s="10" t="s">
        <v>7</v>
      </c>
      <c r="B2" s="11"/>
      <c r="C2" s="11"/>
      <c r="D2" s="11"/>
      <c r="E2" s="11"/>
      <c r="F2" s="11"/>
      <c r="G2" s="11"/>
      <c r="H2" s="11"/>
      <c r="I2" s="11"/>
    </row>
    <row r="3" spans="1:10" x14ac:dyDescent="0.3">
      <c r="A3" s="10" t="s">
        <v>6</v>
      </c>
      <c r="B3" s="11"/>
      <c r="C3" s="11"/>
      <c r="D3" s="11"/>
      <c r="E3" s="11"/>
      <c r="F3" s="11"/>
      <c r="G3" s="11"/>
      <c r="H3" s="11"/>
      <c r="I3" s="11"/>
    </row>
    <row r="4" spans="1:10" x14ac:dyDescent="0.3">
      <c r="A4" s="2" t="s">
        <v>8</v>
      </c>
      <c r="B4" s="1" t="s">
        <v>9</v>
      </c>
      <c r="C4" s="1" t="s">
        <v>10</v>
      </c>
      <c r="E4" s="1" t="s">
        <v>18</v>
      </c>
      <c r="G4" s="1" t="s">
        <v>19</v>
      </c>
      <c r="H4" s="1" t="s">
        <v>23</v>
      </c>
      <c r="J4" s="1" t="s">
        <v>0</v>
      </c>
    </row>
    <row r="5" spans="1:10" x14ac:dyDescent="0.3">
      <c r="A5" s="5">
        <v>1.634E-2</v>
      </c>
      <c r="B5" s="5">
        <v>1.0000000000000001E-5</v>
      </c>
      <c r="C5" s="5">
        <f>A5+B5</f>
        <v>1.635E-2</v>
      </c>
      <c r="E5">
        <f>(1/(A5*A7))*SQRT(2*A9*A11*9.80665*A13*(1-COS(RADIANS(A15))))</f>
        <v>5.6901778477038905</v>
      </c>
      <c r="G5">
        <f>(1/(C5*A7))*SQRT(2*A9*A11*9.80665*A13*(1-COS(RADIANS(A15))))</f>
        <v>5.686697616604377</v>
      </c>
      <c r="H5">
        <f>G5-E5</f>
        <v>-3.4802310995134533E-3</v>
      </c>
      <c r="J5">
        <f>SQRT(H5^2+H7^2+H9^2+H11^2+H13^2+H15^2)</f>
        <v>0.11239350704491134</v>
      </c>
    </row>
    <row r="6" spans="1:10" x14ac:dyDescent="0.3">
      <c r="A6" s="2" t="s">
        <v>11</v>
      </c>
      <c r="B6" s="1" t="s">
        <v>14</v>
      </c>
      <c r="C6" s="1" t="s">
        <v>12</v>
      </c>
      <c r="G6" s="1" t="s">
        <v>20</v>
      </c>
      <c r="H6" s="1" t="s">
        <v>24</v>
      </c>
    </row>
    <row r="7" spans="1:10" x14ac:dyDescent="0.3">
      <c r="A7" s="5">
        <v>0.14299999999999999</v>
      </c>
      <c r="B7" s="5">
        <v>2E-3</v>
      </c>
      <c r="C7" s="5">
        <f>A7+B7</f>
        <v>0.14499999999999999</v>
      </c>
      <c r="G7">
        <f>(1/(A5*C7))*SQRT(2*A9*A11*9.80665*A13*(1-COS(RADIANS(A15))))</f>
        <v>5.6116926360114228</v>
      </c>
      <c r="H7">
        <f>G7-E5</f>
        <v>-7.8485211692467693E-2</v>
      </c>
    </row>
    <row r="8" spans="1:10" x14ac:dyDescent="0.3">
      <c r="A8" s="2" t="s">
        <v>2</v>
      </c>
      <c r="B8" s="1" t="s">
        <v>13</v>
      </c>
      <c r="C8" s="1" t="s">
        <v>3</v>
      </c>
      <c r="G8" s="1" t="s">
        <v>22</v>
      </c>
      <c r="H8" s="1" t="s">
        <v>25</v>
      </c>
    </row>
    <row r="9" spans="1:10" x14ac:dyDescent="0.3">
      <c r="A9" s="5">
        <v>0.17072999999999999</v>
      </c>
      <c r="B9" s="5">
        <v>5.0000000000000002E-5</v>
      </c>
      <c r="C9" s="5">
        <f>A9+B9</f>
        <v>0.17077999999999999</v>
      </c>
      <c r="G9">
        <f>(1/(A5*A7))*SQRT(2*C9*A11*9.80665*A13*(1-COS(RADIANS(A15))))</f>
        <v>5.6910109996546634</v>
      </c>
      <c r="H9">
        <f>G9-E5</f>
        <v>8.331519507729368E-4</v>
      </c>
    </row>
    <row r="10" spans="1:10" x14ac:dyDescent="0.3">
      <c r="A10" s="2" t="s">
        <v>15</v>
      </c>
      <c r="B10" s="1" t="s">
        <v>16</v>
      </c>
      <c r="C10" s="1" t="s">
        <v>17</v>
      </c>
      <c r="G10" s="1" t="s">
        <v>21</v>
      </c>
      <c r="H10" s="1" t="s">
        <v>26</v>
      </c>
    </row>
    <row r="11" spans="1:10" x14ac:dyDescent="0.3">
      <c r="A11" s="6">
        <v>3.1670000000000001E-3</v>
      </c>
      <c r="B11" s="6">
        <v>4.8000000000000001E-5</v>
      </c>
      <c r="C11" s="6">
        <f>A11+B11</f>
        <v>3.215E-3</v>
      </c>
      <c r="G11">
        <f>(1/(A5*A7))*SQRT(2*A9*C11*9.80665*A13*(1-COS(RADIANS(A15))))</f>
        <v>5.7331367048832549</v>
      </c>
      <c r="H11">
        <f>G11-E5</f>
        <v>4.2958857179364429E-2</v>
      </c>
    </row>
    <row r="12" spans="1:10" x14ac:dyDescent="0.3">
      <c r="A12" s="2" t="s">
        <v>1</v>
      </c>
      <c r="B12" s="1" t="s">
        <v>4</v>
      </c>
      <c r="C12" s="1" t="s">
        <v>5</v>
      </c>
      <c r="G12" s="1" t="s">
        <v>27</v>
      </c>
      <c r="H12" s="1" t="s">
        <v>28</v>
      </c>
    </row>
    <row r="13" spans="1:10" x14ac:dyDescent="0.3">
      <c r="A13" s="7">
        <v>0.1303</v>
      </c>
      <c r="B13" s="7">
        <v>1.6999999999999999E-3</v>
      </c>
      <c r="C13" s="7">
        <f>A13+B13</f>
        <v>0.13200000000000001</v>
      </c>
      <c r="G13">
        <f>(1/(A5*A7))*SQRT(2*A9*A11*9.80665*C13*(1-COS(RADIANS(A15))))</f>
        <v>5.7271769077739734</v>
      </c>
      <c r="H13">
        <f>G13-E5</f>
        <v>3.6999060070082912E-2</v>
      </c>
    </row>
    <row r="14" spans="1:10" x14ac:dyDescent="0.3">
      <c r="A14" s="2" t="s">
        <v>29</v>
      </c>
      <c r="B14" s="1" t="s">
        <v>30</v>
      </c>
      <c r="C14" s="1" t="s">
        <v>31</v>
      </c>
      <c r="G14" s="1" t="s">
        <v>32</v>
      </c>
      <c r="H14" s="1" t="s">
        <v>33</v>
      </c>
    </row>
    <row r="15" spans="1:10" x14ac:dyDescent="0.3">
      <c r="A15" s="3">
        <v>29.3</v>
      </c>
      <c r="B15">
        <v>0.3</v>
      </c>
      <c r="C15" s="3">
        <f>A15+B15</f>
        <v>29.6</v>
      </c>
      <c r="G15">
        <f>(1/(A5*A7))*SQRT(2*A9*A11*9.80665*A13*(1-COS(RADIANS(C15))))</f>
        <v>5.7471442585486798</v>
      </c>
      <c r="H15">
        <f>G15-E5</f>
        <v>5.6966410844789372E-2</v>
      </c>
    </row>
    <row r="16" spans="1:10" x14ac:dyDescent="0.3">
      <c r="A16" s="8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3">
      <c r="A17" s="10" t="s">
        <v>34</v>
      </c>
      <c r="B17" s="11"/>
      <c r="C17" s="11"/>
      <c r="D17" s="11"/>
      <c r="E17" s="11"/>
      <c r="F17" s="11"/>
      <c r="G17" s="11"/>
      <c r="H17" s="11"/>
      <c r="I17" s="11"/>
    </row>
    <row r="18" spans="1:10" x14ac:dyDescent="0.3">
      <c r="A18" s="2" t="s">
        <v>8</v>
      </c>
      <c r="B18" s="1" t="s">
        <v>9</v>
      </c>
      <c r="C18" s="1" t="s">
        <v>10</v>
      </c>
      <c r="E18" s="1" t="s">
        <v>18</v>
      </c>
      <c r="G18" s="1" t="s">
        <v>19</v>
      </c>
      <c r="H18" s="1" t="s">
        <v>23</v>
      </c>
      <c r="J18" s="1" t="s">
        <v>0</v>
      </c>
    </row>
    <row r="19" spans="1:10" x14ac:dyDescent="0.3">
      <c r="A19" s="5">
        <v>1.634E-2</v>
      </c>
      <c r="B19" s="5">
        <v>1.0000000000000001E-5</v>
      </c>
      <c r="C19" s="5">
        <f>A19+B19</f>
        <v>1.635E-2</v>
      </c>
      <c r="E19">
        <f>(1/(A19*A21))*SQRT(2*A23*A25*9.80665*A27*(1-COS(RADIANS(A29))))</f>
        <v>5.6759619752012895</v>
      </c>
      <c r="G19">
        <f>(1/(C19*A21))*SQRT(2*A23*A25*9.80665*A27*(1-COS(RADIANS(A29))))</f>
        <v>5.6724904388250197</v>
      </c>
      <c r="H19">
        <f>G19-E19</f>
        <v>-3.4715363762698459E-3</v>
      </c>
      <c r="J19">
        <f>SQRT(H19^2+H21^2+H23^2+H25^2+H27^2+H29^2)</f>
        <v>0.12290116414523342</v>
      </c>
    </row>
    <row r="20" spans="1:10" x14ac:dyDescent="0.3">
      <c r="A20" s="2" t="s">
        <v>11</v>
      </c>
      <c r="B20" s="1" t="s">
        <v>14</v>
      </c>
      <c r="C20" s="1" t="s">
        <v>12</v>
      </c>
      <c r="G20" s="1" t="s">
        <v>20</v>
      </c>
      <c r="H20" s="1" t="s">
        <v>24</v>
      </c>
    </row>
    <row r="21" spans="1:10" x14ac:dyDescent="0.3">
      <c r="A21" s="5">
        <v>0.14099999999999999</v>
      </c>
      <c r="B21" s="5">
        <v>2E-3</v>
      </c>
      <c r="C21" s="5">
        <f>A21+B21</f>
        <v>0.14299999999999999</v>
      </c>
      <c r="G21">
        <f>(1/(A19*C21))*SQRT(2*A23*A25*9.80665*A27*(1-COS(RADIANS(A29))))</f>
        <v>5.596577891632041</v>
      </c>
      <c r="H21">
        <f>G21-E19</f>
        <v>-7.9384083569248531E-2</v>
      </c>
    </row>
    <row r="22" spans="1:10" x14ac:dyDescent="0.3">
      <c r="A22" s="2" t="s">
        <v>2</v>
      </c>
      <c r="B22" s="1" t="s">
        <v>13</v>
      </c>
      <c r="C22" s="1" t="s">
        <v>3</v>
      </c>
      <c r="G22" s="1" t="s">
        <v>22</v>
      </c>
      <c r="H22" s="1" t="s">
        <v>25</v>
      </c>
    </row>
    <row r="23" spans="1:10" x14ac:dyDescent="0.3">
      <c r="A23" s="5">
        <v>6.0940000000000001E-2</v>
      </c>
      <c r="B23" s="5">
        <v>5.0000000000000002E-5</v>
      </c>
      <c r="C23" s="5">
        <f>A23+B23</f>
        <v>6.0990000000000003E-2</v>
      </c>
      <c r="G23">
        <f>(1/(A19*A21))*SQRT(2*C23*A25*9.80665*A27*(1-COS(RADIANS(A29))))</f>
        <v>5.678290002031142</v>
      </c>
      <c r="H23">
        <f>G23-E19</f>
        <v>2.3280268298524476E-3</v>
      </c>
    </row>
    <row r="24" spans="1:10" x14ac:dyDescent="0.3">
      <c r="A24" s="2" t="s">
        <v>15</v>
      </c>
      <c r="B24" s="1" t="s">
        <v>16</v>
      </c>
      <c r="C24" s="1" t="s">
        <v>17</v>
      </c>
      <c r="G24" s="1" t="s">
        <v>21</v>
      </c>
      <c r="H24" s="1" t="s">
        <v>26</v>
      </c>
    </row>
    <row r="25" spans="1:10" x14ac:dyDescent="0.3">
      <c r="A25" s="6">
        <v>1.142E-3</v>
      </c>
      <c r="B25" s="6">
        <v>3.4E-5</v>
      </c>
      <c r="C25" s="6">
        <f>A25+B25</f>
        <v>1.176E-3</v>
      </c>
      <c r="G25">
        <f>(1/(A19*A21))*SQRT(2*A23*C25*9.80665*A27*(1-COS(RADIANS(A29))))</f>
        <v>5.7598355800610248</v>
      </c>
      <c r="H25">
        <f>G25-E19</f>
        <v>8.3873604859735273E-2</v>
      </c>
    </row>
    <row r="26" spans="1:10" x14ac:dyDescent="0.3">
      <c r="A26" s="2" t="s">
        <v>1</v>
      </c>
      <c r="B26" s="1" t="s">
        <v>4</v>
      </c>
      <c r="C26" s="1" t="s">
        <v>5</v>
      </c>
      <c r="G26" s="1" t="s">
        <v>27</v>
      </c>
      <c r="H26" s="1" t="s">
        <v>28</v>
      </c>
    </row>
    <row r="27" spans="1:10" x14ac:dyDescent="0.3">
      <c r="A27" s="7">
        <v>0.13100000000000001</v>
      </c>
      <c r="B27" s="7">
        <v>1.8E-3</v>
      </c>
      <c r="C27" s="7">
        <f>A27+B27</f>
        <v>0.1328</v>
      </c>
      <c r="G27">
        <f>(1/(A19*A21))*SQRT(2*A23*A25*9.80665*C27*(1-COS(RADIANS(A29))))</f>
        <v>5.7148240934332959</v>
      </c>
      <c r="H27">
        <f>G27-E19</f>
        <v>3.886211823200636E-2</v>
      </c>
    </row>
    <row r="28" spans="1:10" x14ac:dyDescent="0.3">
      <c r="A28" s="2" t="s">
        <v>29</v>
      </c>
      <c r="B28" s="1" t="s">
        <v>30</v>
      </c>
      <c r="C28" s="1" t="s">
        <v>31</v>
      </c>
      <c r="G28" s="1" t="s">
        <v>32</v>
      </c>
      <c r="H28" s="1" t="s">
        <v>33</v>
      </c>
    </row>
    <row r="29" spans="1:10" x14ac:dyDescent="0.3">
      <c r="A29" s="3">
        <v>87.5</v>
      </c>
      <c r="B29">
        <v>0.3</v>
      </c>
      <c r="C29" s="3">
        <f>A29+B29</f>
        <v>87.8</v>
      </c>
      <c r="G29">
        <f>(1/(A19*A21))*SQRT(2*A23*A25*9.80665*A27*(1-COS(RADIANS(C29))))</f>
        <v>5.6914650821397856</v>
      </c>
      <c r="H29">
        <f>G29-E19</f>
        <v>1.5503106938496103E-2</v>
      </c>
    </row>
    <row r="30" spans="1:10" x14ac:dyDescent="0.3">
      <c r="A30" s="8"/>
      <c r="B30" s="9"/>
      <c r="C30" s="9"/>
      <c r="D30" s="9"/>
      <c r="E30" s="9"/>
      <c r="F30" s="9"/>
      <c r="G30" s="9"/>
      <c r="H30" s="9"/>
      <c r="I30" s="9"/>
      <c r="J30" s="9"/>
    </row>
    <row r="31" spans="1:10" x14ac:dyDescent="0.3">
      <c r="A31" s="10" t="s">
        <v>35</v>
      </c>
      <c r="B31" s="11"/>
      <c r="C31" s="11"/>
      <c r="D31" s="11"/>
      <c r="E31" s="11"/>
      <c r="F31" s="11"/>
      <c r="G31" s="11"/>
      <c r="H31" s="11"/>
      <c r="I31" s="11"/>
    </row>
    <row r="32" spans="1:10" x14ac:dyDescent="0.3">
      <c r="A32" s="2" t="s">
        <v>8</v>
      </c>
      <c r="B32" s="1" t="s">
        <v>9</v>
      </c>
      <c r="C32" s="1" t="s">
        <v>10</v>
      </c>
      <c r="E32" s="1" t="s">
        <v>18</v>
      </c>
      <c r="G32" s="1" t="s">
        <v>19</v>
      </c>
      <c r="H32" s="1" t="s">
        <v>23</v>
      </c>
      <c r="J32" s="1" t="s">
        <v>0</v>
      </c>
    </row>
    <row r="33" spans="1:10" x14ac:dyDescent="0.3">
      <c r="A33" s="5">
        <v>1.634E-2</v>
      </c>
      <c r="B33" s="5">
        <v>5.0000000000000002E-5</v>
      </c>
      <c r="C33" s="5">
        <f>A33+B33</f>
        <v>1.6390000000000002E-2</v>
      </c>
      <c r="E33">
        <f>(1/(A33*A35))*SQRT(2*A37*A39*9.80665*A41*(1-COS(RADIANS(A43))))</f>
        <v>5.8163454474901632</v>
      </c>
      <c r="G33">
        <f>(1/(C33*A35))*SQRT(2*A37*A39*9.80665*A41*(1-COS(RADIANS(A43))))</f>
        <v>5.7986018677235664</v>
      </c>
      <c r="H33">
        <f>G33-E33</f>
        <v>-1.7743579766596795E-2</v>
      </c>
      <c r="J33">
        <f>SQRT(H33^2+H35^2+H37^2+H39^2+H41^2+H43^2)</f>
        <v>0.13581364839444005</v>
      </c>
    </row>
    <row r="34" spans="1:10" x14ac:dyDescent="0.3">
      <c r="A34" s="2" t="s">
        <v>11</v>
      </c>
      <c r="B34" s="1" t="s">
        <v>14</v>
      </c>
      <c r="C34" s="1" t="s">
        <v>12</v>
      </c>
      <c r="G34" s="1" t="s">
        <v>20</v>
      </c>
      <c r="H34" s="1" t="s">
        <v>24</v>
      </c>
    </row>
    <row r="35" spans="1:10" x14ac:dyDescent="0.3">
      <c r="A35" s="5">
        <v>0.14299999999999999</v>
      </c>
      <c r="B35" s="5">
        <v>2E-3</v>
      </c>
      <c r="C35" s="5">
        <f>A35+B35</f>
        <v>0.14499999999999999</v>
      </c>
      <c r="G35">
        <f>(1/(A33*C35))*SQRT(2*A37*A39*9.80665*A41*(1-COS(RADIANS(A43))))</f>
        <v>5.7361199930420232</v>
      </c>
      <c r="H35">
        <f>G35-E33</f>
        <v>-8.0225454448139999E-2</v>
      </c>
    </row>
    <row r="36" spans="1:10" x14ac:dyDescent="0.3">
      <c r="A36" s="2" t="s">
        <v>2</v>
      </c>
      <c r="B36" s="1" t="s">
        <v>13</v>
      </c>
      <c r="C36" s="1" t="s">
        <v>3</v>
      </c>
      <c r="G36" s="1" t="s">
        <v>22</v>
      </c>
      <c r="H36" s="1" t="s">
        <v>25</v>
      </c>
    </row>
    <row r="37" spans="1:10" x14ac:dyDescent="0.3">
      <c r="A37" s="5">
        <v>0.17072999999999999</v>
      </c>
      <c r="B37" s="5">
        <v>5.0000000000000002E-5</v>
      </c>
      <c r="C37" s="5">
        <f>A37+B37</f>
        <v>0.17077999999999999</v>
      </c>
      <c r="G37">
        <f>(1/(A33*A35))*SQRT(2*C37*A39*9.80665*A41*(1-COS(RADIANS(A43))))</f>
        <v>5.8171970728146523</v>
      </c>
      <c r="H37">
        <f>G37-E33</f>
        <v>8.5162532448901374E-4</v>
      </c>
    </row>
    <row r="38" spans="1:10" x14ac:dyDescent="0.3">
      <c r="A38" s="2" t="s">
        <v>15</v>
      </c>
      <c r="B38" s="1" t="s">
        <v>16</v>
      </c>
      <c r="C38" s="1" t="s">
        <v>17</v>
      </c>
      <c r="G38" s="1" t="s">
        <v>21</v>
      </c>
      <c r="H38" s="1" t="s">
        <v>26</v>
      </c>
    </row>
    <row r="39" spans="1:10" x14ac:dyDescent="0.3">
      <c r="A39" s="6">
        <v>3.3089999999999999E-3</v>
      </c>
      <c r="B39" s="6">
        <v>9.5000000000000005E-5</v>
      </c>
      <c r="C39" s="6">
        <f>A39+B39</f>
        <v>3.4039999999999999E-3</v>
      </c>
      <c r="G39">
        <f>(1/(A33*A35))*SQRT(2*A37*C39*9.80665*A41*(1-COS(RADIANS(A43))))</f>
        <v>5.8992470576124418</v>
      </c>
      <c r="H39">
        <f>G39-E33</f>
        <v>8.2901610122278591E-2</v>
      </c>
    </row>
    <row r="40" spans="1:10" x14ac:dyDescent="0.3">
      <c r="A40" s="2" t="s">
        <v>1</v>
      </c>
      <c r="B40" s="1" t="s">
        <v>4</v>
      </c>
      <c r="C40" s="1" t="s">
        <v>5</v>
      </c>
      <c r="G40" s="1" t="s">
        <v>27</v>
      </c>
      <c r="H40" s="1" t="s">
        <v>28</v>
      </c>
    </row>
    <row r="41" spans="1:10" x14ac:dyDescent="0.3">
      <c r="A41" s="7">
        <v>0.1303</v>
      </c>
      <c r="B41" s="7">
        <v>1.6999999999999999E-3</v>
      </c>
      <c r="C41" s="7">
        <f>A41+B41</f>
        <v>0.13200000000000001</v>
      </c>
      <c r="G41">
        <f>(1/(A33*A35))*SQRT(2*A37*A39*9.80665*C41*(1-COS(RADIANS(A43))))</f>
        <v>5.854164883078961</v>
      </c>
      <c r="H41">
        <f>G41-E33</f>
        <v>3.7819435588797745E-2</v>
      </c>
    </row>
    <row r="42" spans="1:10" x14ac:dyDescent="0.3">
      <c r="A42" s="2" t="s">
        <v>29</v>
      </c>
      <c r="B42" s="1" t="s">
        <v>30</v>
      </c>
      <c r="C42" s="1" t="s">
        <v>31</v>
      </c>
      <c r="G42" s="1" t="s">
        <v>32</v>
      </c>
      <c r="H42" s="1" t="s">
        <v>33</v>
      </c>
    </row>
    <row r="43" spans="1:10" x14ac:dyDescent="0.3">
      <c r="A43" s="3">
        <v>29.3</v>
      </c>
      <c r="B43">
        <v>0.3</v>
      </c>
      <c r="C43" s="3">
        <f>A43+B43</f>
        <v>29.6</v>
      </c>
      <c r="G43">
        <f>(1/(A33*A35))*SQRT(2*A37*A39*9.80665*A41*(1-COS(RADIANS(C43))))</f>
        <v>5.8745749674181997</v>
      </c>
      <c r="H43">
        <f>G43-E33</f>
        <v>5.8229519928036488E-2</v>
      </c>
    </row>
    <row r="44" spans="1:10" x14ac:dyDescent="0.3">
      <c r="A44" s="8"/>
      <c r="B44" s="9"/>
      <c r="C44" s="9"/>
      <c r="D44" s="9"/>
      <c r="E44" s="9"/>
      <c r="F44" s="9"/>
      <c r="G44" s="9"/>
      <c r="H44" s="9"/>
      <c r="I44" s="9"/>
      <c r="J44" s="9"/>
    </row>
    <row r="45" spans="1:10" x14ac:dyDescent="0.3">
      <c r="A45" s="10" t="s">
        <v>36</v>
      </c>
      <c r="B45" s="11"/>
      <c r="C45" s="11"/>
      <c r="D45" s="11"/>
      <c r="E45" s="11"/>
      <c r="F45" s="11"/>
      <c r="G45" s="11"/>
      <c r="H45" s="11"/>
      <c r="I45" s="11"/>
    </row>
    <row r="46" spans="1:10" x14ac:dyDescent="0.3">
      <c r="A46" s="2" t="s">
        <v>8</v>
      </c>
      <c r="B46" s="1" t="s">
        <v>9</v>
      </c>
      <c r="C46" s="1" t="s">
        <v>10</v>
      </c>
      <c r="E46" s="1" t="s">
        <v>18</v>
      </c>
      <c r="G46" s="1" t="s">
        <v>19</v>
      </c>
      <c r="H46" s="1" t="s">
        <v>23</v>
      </c>
      <c r="J46" s="1" t="s">
        <v>0</v>
      </c>
    </row>
    <row r="47" spans="1:10" x14ac:dyDescent="0.3">
      <c r="A47" s="5">
        <v>1.634E-2</v>
      </c>
      <c r="B47" s="5">
        <v>5.0000000000000002E-5</v>
      </c>
      <c r="C47" s="5">
        <f>A47+B47</f>
        <v>1.6390000000000002E-2</v>
      </c>
      <c r="E47">
        <f>(1/(A47*A49))*SQRT(2*A51*A53*9.80665*A55*(1-COS(RADIANS(A57))))</f>
        <v>5.8665981469254715</v>
      </c>
      <c r="G47">
        <f>(1/(C47*A49))*SQRT(2*A51*A53*9.80665*A55*(1-COS(RADIANS(A57))))</f>
        <v>5.8487012642319822</v>
      </c>
      <c r="H47">
        <f>G47-E47</f>
        <v>-1.7896882693489324E-2</v>
      </c>
      <c r="J47">
        <f>SQRT(H47^2+H49^2+H51^2+H53^2+H55^2+H57^2)</f>
        <v>0.12457799953279985</v>
      </c>
    </row>
    <row r="48" spans="1:10" x14ac:dyDescent="0.3">
      <c r="A48" s="2" t="s">
        <v>11</v>
      </c>
      <c r="B48" s="1" t="s">
        <v>14</v>
      </c>
      <c r="C48" s="1" t="s">
        <v>12</v>
      </c>
      <c r="G48" s="1" t="s">
        <v>20</v>
      </c>
      <c r="H48" s="1" t="s">
        <v>24</v>
      </c>
    </row>
    <row r="49" spans="1:10" x14ac:dyDescent="0.3">
      <c r="A49" s="5">
        <v>0.14099999999999999</v>
      </c>
      <c r="B49" s="5">
        <v>2E-3</v>
      </c>
      <c r="C49" s="5">
        <f>A49+B49</f>
        <v>0.14299999999999999</v>
      </c>
      <c r="G49">
        <f>(1/(A47*C49))*SQRT(2*A51*A53*9.80665*A55*(1-COS(RADIANS(A57))))</f>
        <v>5.7845478231922485</v>
      </c>
      <c r="H49">
        <f>G49-E47</f>
        <v>-8.2050323733223074E-2</v>
      </c>
    </row>
    <row r="50" spans="1:10" x14ac:dyDescent="0.3">
      <c r="A50" s="2" t="s">
        <v>2</v>
      </c>
      <c r="B50" s="1" t="s">
        <v>13</v>
      </c>
      <c r="C50" s="1" t="s">
        <v>3</v>
      </c>
      <c r="G50" s="1" t="s">
        <v>22</v>
      </c>
      <c r="H50" s="1" t="s">
        <v>25</v>
      </c>
    </row>
    <row r="51" spans="1:10" x14ac:dyDescent="0.3">
      <c r="A51" s="5">
        <v>6.0940000000000001E-2</v>
      </c>
      <c r="B51" s="5">
        <v>5.0000000000000002E-5</v>
      </c>
      <c r="C51" s="5">
        <f>A51+B51</f>
        <v>6.0990000000000003E-2</v>
      </c>
      <c r="G51">
        <f>(1/(A47*A49))*SQRT(2*C51*A53*9.80665*A55*(1-COS(RADIANS(A57))))</f>
        <v>5.8690043642232057</v>
      </c>
      <c r="H51">
        <f>G51-E47</f>
        <v>2.4062172977341589E-3</v>
      </c>
    </row>
    <row r="52" spans="1:10" x14ac:dyDescent="0.3">
      <c r="A52" s="2" t="s">
        <v>15</v>
      </c>
      <c r="B52" s="1" t="s">
        <v>16</v>
      </c>
      <c r="C52" s="1" t="s">
        <v>17</v>
      </c>
      <c r="G52" s="1" t="s">
        <v>21</v>
      </c>
      <c r="H52" s="1" t="s">
        <v>26</v>
      </c>
    </row>
    <row r="53" spans="1:10" x14ac:dyDescent="0.3">
      <c r="A53" s="6">
        <v>1.2199999999999999E-3</v>
      </c>
      <c r="B53" s="6">
        <v>3.4E-5</v>
      </c>
      <c r="C53" s="6">
        <f>A53+B53</f>
        <v>1.2539999999999999E-3</v>
      </c>
      <c r="G53">
        <f>(1/(A47*A49))*SQRT(2*A51*C53*9.80665*A55*(1-COS(RADIANS(A57))))</f>
        <v>5.9477840733264173</v>
      </c>
      <c r="H53">
        <f>G53-E47</f>
        <v>8.1185926400945796E-2</v>
      </c>
    </row>
    <row r="54" spans="1:10" x14ac:dyDescent="0.3">
      <c r="A54" s="2" t="s">
        <v>1</v>
      </c>
      <c r="B54" s="1" t="s">
        <v>4</v>
      </c>
      <c r="C54" s="1" t="s">
        <v>5</v>
      </c>
      <c r="G54" s="1" t="s">
        <v>27</v>
      </c>
      <c r="H54" s="1" t="s">
        <v>28</v>
      </c>
    </row>
    <row r="55" spans="1:10" x14ac:dyDescent="0.3">
      <c r="A55" s="7">
        <v>0.13100000000000001</v>
      </c>
      <c r="B55" s="7">
        <v>1.8E-3</v>
      </c>
      <c r="C55" s="7">
        <f>A55+B55</f>
        <v>0.1328</v>
      </c>
      <c r="G55">
        <f>(1/(A47*A49))*SQRT(2*A51*A53*9.80665*C55*(1-COS(RADIANS(A57))))</f>
        <v>5.9067655109426367</v>
      </c>
      <c r="H55">
        <f>G55-E47</f>
        <v>4.0167364017165141E-2</v>
      </c>
    </row>
    <row r="56" spans="1:10" x14ac:dyDescent="0.3">
      <c r="A56" s="2" t="s">
        <v>29</v>
      </c>
      <c r="B56" s="1" t="s">
        <v>30</v>
      </c>
      <c r="C56" s="1" t="s">
        <v>31</v>
      </c>
      <c r="G56" s="1" t="s">
        <v>32</v>
      </c>
      <c r="H56" s="1" t="s">
        <v>33</v>
      </c>
    </row>
    <row r="57" spans="1:10" x14ac:dyDescent="0.3">
      <c r="A57" s="3">
        <v>87.5</v>
      </c>
      <c r="B57">
        <v>0.3</v>
      </c>
      <c r="C57" s="3">
        <f>A57+B57</f>
        <v>87.8</v>
      </c>
      <c r="G57">
        <f>(1/(A47*A49))*SQRT(2*A51*A53*9.80665*A55*(1-COS(RADIANS(C57))))</f>
        <v>5.8826219502621298</v>
      </c>
      <c r="H57">
        <f>G57-E47</f>
        <v>1.6023803336658204E-2</v>
      </c>
    </row>
    <row r="58" spans="1:10" x14ac:dyDescent="0.3">
      <c r="A58" s="8"/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3">
      <c r="A59" s="10" t="s">
        <v>37</v>
      </c>
      <c r="B59" s="11"/>
      <c r="C59" s="11"/>
      <c r="D59" s="11"/>
      <c r="E59" s="11"/>
      <c r="F59" s="11"/>
      <c r="G59" s="11"/>
      <c r="H59" s="11"/>
      <c r="I59" s="11"/>
    </row>
    <row r="60" spans="1:10" x14ac:dyDescent="0.3">
      <c r="A60" s="2" t="s">
        <v>8</v>
      </c>
      <c r="B60" s="1" t="s">
        <v>9</v>
      </c>
      <c r="C60" s="1" t="s">
        <v>10</v>
      </c>
      <c r="E60" s="1" t="s">
        <v>18</v>
      </c>
      <c r="G60" s="1" t="s">
        <v>19</v>
      </c>
      <c r="H60" s="1" t="s">
        <v>23</v>
      </c>
      <c r="J60" s="1" t="s">
        <v>0</v>
      </c>
    </row>
    <row r="61" spans="1:10" x14ac:dyDescent="0.3">
      <c r="A61" s="5">
        <v>1.634E-2</v>
      </c>
      <c r="B61" s="5">
        <v>5.0000000000000002E-5</v>
      </c>
      <c r="C61" s="5">
        <f>A61+B61</f>
        <v>1.6390000000000002E-2</v>
      </c>
      <c r="E61">
        <f>(1/(A61*A63))*SQRT(2*A65*A67*9.80665*A69*(1-COS(RADIANS(A71))))</f>
        <v>5.6514165810766777</v>
      </c>
      <c r="G61">
        <f>(1/(C61*A63))*SQRT(2*A65*A67*9.80665*A69*(1-COS(RADIANS(A71))))</f>
        <v>5.6341761400117685</v>
      </c>
      <c r="H61">
        <f>G61-E61</f>
        <v>-1.7240441064909184E-2</v>
      </c>
      <c r="J61">
        <f>SQRT(H61^2+H63^2+H65^2+H67^2+H69^2+H71^2)</f>
        <v>0.13660999140258462</v>
      </c>
    </row>
    <row r="62" spans="1:10" x14ac:dyDescent="0.3">
      <c r="A62" s="2" t="s">
        <v>11</v>
      </c>
      <c r="B62" s="1" t="s">
        <v>14</v>
      </c>
      <c r="C62" s="1" t="s">
        <v>12</v>
      </c>
      <c r="G62" s="1" t="s">
        <v>20</v>
      </c>
      <c r="H62" s="1" t="s">
        <v>24</v>
      </c>
      <c r="J62" t="s">
        <v>38</v>
      </c>
    </row>
    <row r="63" spans="1:10" x14ac:dyDescent="0.3">
      <c r="A63" s="5">
        <v>0.14299999999999999</v>
      </c>
      <c r="B63" s="5">
        <v>2E-3</v>
      </c>
      <c r="C63" s="5">
        <f>A63+B63</f>
        <v>0.14499999999999999</v>
      </c>
      <c r="G63">
        <f>(1/(A61*C63))*SQRT(2*A65*A67*9.80665*A69*(1-COS(RADIANS(A71))))</f>
        <v>5.5734660075445852</v>
      </c>
      <c r="H63">
        <f>G63-E61</f>
        <v>-7.7950573532092449E-2</v>
      </c>
    </row>
    <row r="64" spans="1:10" x14ac:dyDescent="0.3">
      <c r="A64" s="2" t="s">
        <v>2</v>
      </c>
      <c r="B64" s="1" t="s">
        <v>13</v>
      </c>
      <c r="C64" s="1" t="s">
        <v>3</v>
      </c>
      <c r="G64" s="1" t="s">
        <v>22</v>
      </c>
      <c r="H64" s="1" t="s">
        <v>25</v>
      </c>
    </row>
    <row r="65" spans="1:10" x14ac:dyDescent="0.3">
      <c r="A65" s="5">
        <v>0.17072999999999999</v>
      </c>
      <c r="B65" s="5">
        <v>5.0000000000000002E-5</v>
      </c>
      <c r="C65" s="5">
        <f>A65+B65</f>
        <v>0.17077999999999999</v>
      </c>
      <c r="G65">
        <f>(1/(A61*A63))*SQRT(2*C65*A67*9.80665*A69*(1-COS(RADIANS(A71))))</f>
        <v>5.6522440576292885</v>
      </c>
      <c r="H65">
        <f>G65-E61</f>
        <v>8.2747655261083963E-4</v>
      </c>
    </row>
    <row r="66" spans="1:10" x14ac:dyDescent="0.3">
      <c r="A66" s="2" t="s">
        <v>15</v>
      </c>
      <c r="B66" s="1" t="s">
        <v>16</v>
      </c>
      <c r="C66" s="1" t="s">
        <v>17</v>
      </c>
      <c r="G66" s="1" t="s">
        <v>21</v>
      </c>
      <c r="H66" s="1" t="s">
        <v>26</v>
      </c>
    </row>
    <row r="67" spans="1:10" x14ac:dyDescent="0.3">
      <c r="A67" s="6">
        <v>3.124E-3</v>
      </c>
      <c r="B67" s="6">
        <v>9.7999999999999997E-5</v>
      </c>
      <c r="C67" s="6">
        <f>A67+B67</f>
        <v>3.222E-3</v>
      </c>
      <c r="G67">
        <f>(1/(A61*A63))*SQRT(2*A65*C67*9.80665*A69*(1-COS(RADIANS(A71))))</f>
        <v>5.7393746731439856</v>
      </c>
      <c r="H67">
        <f>G67-E61</f>
        <v>8.795809206730798E-2</v>
      </c>
    </row>
    <row r="68" spans="1:10" x14ac:dyDescent="0.3">
      <c r="A68" s="2" t="s">
        <v>1</v>
      </c>
      <c r="B68" s="1" t="s">
        <v>4</v>
      </c>
      <c r="C68" s="1" t="s">
        <v>5</v>
      </c>
      <c r="G68" s="1" t="s">
        <v>27</v>
      </c>
      <c r="H68" s="1" t="s">
        <v>28</v>
      </c>
    </row>
    <row r="69" spans="1:10" x14ac:dyDescent="0.3">
      <c r="A69" s="7">
        <v>0.1303</v>
      </c>
      <c r="B69" s="7">
        <v>1.6999999999999999E-3</v>
      </c>
      <c r="C69" s="7">
        <f>A69+B69</f>
        <v>0.13200000000000001</v>
      </c>
      <c r="G69">
        <f>(1/(A61*A63))*SQRT(2*A65*A67*9.80665*C69*(1-COS(RADIANS(A71))))</f>
        <v>5.6881636050117361</v>
      </c>
      <c r="H69">
        <f>G69-E61</f>
        <v>3.6747023935058465E-2</v>
      </c>
    </row>
    <row r="70" spans="1:10" x14ac:dyDescent="0.3">
      <c r="A70" s="2" t="s">
        <v>29</v>
      </c>
      <c r="B70" s="1" t="s">
        <v>30</v>
      </c>
      <c r="C70" s="1" t="s">
        <v>31</v>
      </c>
      <c r="G70" s="1" t="s">
        <v>32</v>
      </c>
      <c r="H70" s="1" t="s">
        <v>33</v>
      </c>
    </row>
    <row r="71" spans="1:10" x14ac:dyDescent="0.3">
      <c r="A71" s="3">
        <v>29.3</v>
      </c>
      <c r="B71">
        <v>0.3</v>
      </c>
      <c r="C71" s="3">
        <f>A71+B71</f>
        <v>29.6</v>
      </c>
      <c r="G71">
        <f>(1/(A61*A63))*SQRT(2*A65*A67*9.80665*A69*(1-COS(RADIANS(C71))))</f>
        <v>5.7079949389820603</v>
      </c>
      <c r="H71">
        <f>G71-E61</f>
        <v>5.6578357905382681E-2</v>
      </c>
    </row>
    <row r="72" spans="1:10" x14ac:dyDescent="0.3">
      <c r="A72" s="8"/>
      <c r="B72" s="9"/>
      <c r="C72" s="9"/>
      <c r="D72" s="9"/>
      <c r="E72" s="9"/>
      <c r="F72" s="9"/>
      <c r="G72" s="9"/>
      <c r="H72" s="9"/>
      <c r="I72" s="9"/>
      <c r="J72" s="9"/>
    </row>
    <row r="73" spans="1:10" x14ac:dyDescent="0.3">
      <c r="A73" s="10" t="s">
        <v>39</v>
      </c>
      <c r="B73" s="11"/>
      <c r="C73" s="11"/>
      <c r="D73" s="11"/>
      <c r="E73" s="11"/>
      <c r="F73" s="11"/>
      <c r="G73" s="11"/>
      <c r="H73" s="11"/>
      <c r="I73" s="11"/>
    </row>
    <row r="74" spans="1:10" x14ac:dyDescent="0.3">
      <c r="A74" s="2" t="s">
        <v>8</v>
      </c>
      <c r="B74" s="1" t="s">
        <v>9</v>
      </c>
      <c r="C74" s="1" t="s">
        <v>10</v>
      </c>
      <c r="E74" s="1" t="s">
        <v>18</v>
      </c>
      <c r="G74" s="1" t="s">
        <v>19</v>
      </c>
      <c r="H74" s="1" t="s">
        <v>23</v>
      </c>
      <c r="J74" s="1" t="s">
        <v>0</v>
      </c>
    </row>
    <row r="75" spans="1:10" x14ac:dyDescent="0.3">
      <c r="A75" s="5">
        <v>1.634E-2</v>
      </c>
      <c r="B75" s="5">
        <v>5.0000000000000002E-5</v>
      </c>
      <c r="C75" s="5">
        <f>A75+B75</f>
        <v>1.6390000000000002E-2</v>
      </c>
      <c r="E75">
        <f>(1/(A75*A77))*SQRT(2*A79*A81*9.80665*A83*(1-COS(RADIANS(A85))))</f>
        <v>5.5782012877935561</v>
      </c>
      <c r="G75">
        <f>(1/(C75*A77))*SQRT(2*A79*A81*9.80665*A83*(1-COS(RADIANS(A85))))</f>
        <v>5.5611842002774061</v>
      </c>
      <c r="H75">
        <f>G75-E75</f>
        <v>-1.7017087516149942E-2</v>
      </c>
      <c r="J75">
        <f>SQRT(H75^2+H77^2+H79^2+H81^2+H83^2+H85^2)</f>
        <v>0.11887852053584054</v>
      </c>
    </row>
    <row r="76" spans="1:10" x14ac:dyDescent="0.3">
      <c r="A76" s="2" t="s">
        <v>11</v>
      </c>
      <c r="B76" s="1" t="s">
        <v>14</v>
      </c>
      <c r="C76" s="1" t="s">
        <v>12</v>
      </c>
      <c r="G76" s="1" t="s">
        <v>20</v>
      </c>
      <c r="H76" s="1" t="s">
        <v>24</v>
      </c>
      <c r="J76" t="s">
        <v>40</v>
      </c>
    </row>
    <row r="77" spans="1:10" x14ac:dyDescent="0.3">
      <c r="A77" s="5">
        <v>0.14099999999999999</v>
      </c>
      <c r="B77" s="5">
        <v>2E-3</v>
      </c>
      <c r="C77" s="5">
        <f>A77+B77</f>
        <v>0.14299999999999999</v>
      </c>
      <c r="G77">
        <f>(1/(A75*C77))*SQRT(2*A79*A81*9.80665*A83*(1-COS(RADIANS(A85))))</f>
        <v>5.5001844865656739</v>
      </c>
      <c r="H77">
        <f>G77-E75</f>
        <v>-7.8016801227882127E-2</v>
      </c>
    </row>
    <row r="78" spans="1:10" x14ac:dyDescent="0.3">
      <c r="A78" s="2" t="s">
        <v>2</v>
      </c>
      <c r="B78" s="1" t="s">
        <v>13</v>
      </c>
      <c r="C78" s="1" t="s">
        <v>3</v>
      </c>
      <c r="G78" s="1" t="s">
        <v>22</v>
      </c>
      <c r="H78" s="1" t="s">
        <v>25</v>
      </c>
    </row>
    <row r="79" spans="1:10" x14ac:dyDescent="0.3">
      <c r="A79" s="5">
        <v>6.0940000000000001E-2</v>
      </c>
      <c r="B79" s="5">
        <v>5.0000000000000002E-5</v>
      </c>
      <c r="C79" s="5">
        <f>A79+B79</f>
        <v>6.0990000000000003E-2</v>
      </c>
      <c r="G79">
        <f>(1/(A75*A77))*SQRT(2*C79*A81*9.80665*A83*(1-COS(RADIANS(A85))))</f>
        <v>5.5804892175430929</v>
      </c>
      <c r="H79">
        <f>G79-E75</f>
        <v>2.2879297495368434E-3</v>
      </c>
    </row>
    <row r="80" spans="1:10" x14ac:dyDescent="0.3">
      <c r="A80" s="2" t="s">
        <v>15</v>
      </c>
      <c r="B80" s="1" t="s">
        <v>16</v>
      </c>
      <c r="C80" s="1" t="s">
        <v>17</v>
      </c>
      <c r="G80" s="1" t="s">
        <v>21</v>
      </c>
      <c r="H80" s="1" t="s">
        <v>26</v>
      </c>
    </row>
    <row r="81" spans="1:8" x14ac:dyDescent="0.3">
      <c r="A81" s="6">
        <v>1.103E-3</v>
      </c>
      <c r="B81" s="6">
        <v>3.1000000000000001E-5</v>
      </c>
      <c r="C81" s="6">
        <f>A81+B81</f>
        <v>1.134E-3</v>
      </c>
      <c r="G81">
        <f>(1/(A75*A77))*SQRT(2*A79*C81*9.80665*A83*(1-COS(RADIANS(A85))))</f>
        <v>5.656046257742041</v>
      </c>
      <c r="H81">
        <f>G81-E75</f>
        <v>7.7844969948484888E-2</v>
      </c>
    </row>
    <row r="82" spans="1:8" x14ac:dyDescent="0.3">
      <c r="A82" s="2" t="s">
        <v>1</v>
      </c>
      <c r="B82" s="1" t="s">
        <v>4</v>
      </c>
      <c r="C82" s="1" t="s">
        <v>5</v>
      </c>
      <c r="G82" s="1" t="s">
        <v>27</v>
      </c>
      <c r="H82" s="1" t="s">
        <v>28</v>
      </c>
    </row>
    <row r="83" spans="1:8" x14ac:dyDescent="0.3">
      <c r="A83" s="7">
        <v>0.13100000000000001</v>
      </c>
      <c r="B83" s="7">
        <v>1.8E-3</v>
      </c>
      <c r="C83" s="7">
        <f>A83+B83</f>
        <v>0.1328</v>
      </c>
      <c r="G83">
        <f>(1/(A75*A77))*SQRT(2*A79*A81*9.80665*C83*(1-COS(RADIANS(A85))))</f>
        <v>5.6163940591537758</v>
      </c>
      <c r="H83">
        <f>G83-E75</f>
        <v>3.8192771360219702E-2</v>
      </c>
    </row>
    <row r="84" spans="1:8" x14ac:dyDescent="0.3">
      <c r="A84" s="2" t="s">
        <v>29</v>
      </c>
      <c r="B84" s="1" t="s">
        <v>30</v>
      </c>
      <c r="C84" s="1" t="s">
        <v>31</v>
      </c>
      <c r="G84" s="1" t="s">
        <v>32</v>
      </c>
      <c r="H84" s="1" t="s">
        <v>33</v>
      </c>
    </row>
    <row r="85" spans="1:8" x14ac:dyDescent="0.3">
      <c r="A85" s="3">
        <v>87.5</v>
      </c>
      <c r="B85">
        <v>0.3</v>
      </c>
      <c r="C85" s="3">
        <f>A85+B85</f>
        <v>87.8</v>
      </c>
      <c r="G85">
        <f>(1/(A75*A77))*SQRT(2*A79*A81*9.80665*A83*(1-COS(RADIANS(C85))))</f>
        <v>5.5934373749038917</v>
      </c>
      <c r="H85">
        <f>G85-E75</f>
        <v>1.5236087110335639E-2</v>
      </c>
    </row>
  </sheetData>
  <mergeCells count="7">
    <mergeCell ref="A59:I59"/>
    <mergeCell ref="A73:I73"/>
    <mergeCell ref="A3:I3"/>
    <mergeCell ref="A2:I2"/>
    <mergeCell ref="A17:I17"/>
    <mergeCell ref="A31:I31"/>
    <mergeCell ref="A45:I4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2025-06-15T20:23:49Z</dcterms:created>
  <dcterms:modified xsi:type="dcterms:W3CDTF">2025-11-04T23:54:58Z</dcterms:modified>
</cp:coreProperties>
</file>